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beccaMorgan\BSA\Finance - Finance\Chief Executive Expenses\2022\Glen Scanlon (1 July 21 - 20 May 22)\"/>
    </mc:Choice>
  </mc:AlternateContent>
  <bookViews>
    <workbookView xWindow="0" yWindow="0" windowWidth="25200" windowHeight="1125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44" i="1"/>
  <c r="C58" i="1"/>
  <c r="C27"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8" i="1" s="1"/>
  <c r="F56" i="13"/>
  <c r="D44" i="1" s="1"/>
  <c r="F55" i="13"/>
  <c r="D27" i="1" s="1"/>
  <c r="C13" i="13"/>
  <c r="C12" i="13"/>
  <c r="C11" i="13"/>
  <c r="C16" i="13" l="1"/>
  <c r="C17" i="13"/>
  <c r="B5" i="4" l="1"/>
  <c r="B4" i="4"/>
  <c r="B5" i="3"/>
  <c r="B4" i="3"/>
  <c r="B5" i="2"/>
  <c r="B4" i="2"/>
  <c r="B5" i="1"/>
  <c r="B4" i="1"/>
  <c r="C15" i="13" l="1"/>
  <c r="F12" i="13" l="1"/>
  <c r="C25" i="4"/>
  <c r="F11" i="13" s="1"/>
  <c r="F13" i="13" l="1"/>
  <c r="B58" i="1"/>
  <c r="B17" i="13" s="1"/>
  <c r="B44" i="1"/>
  <c r="B16" i="13" s="1"/>
  <c r="B27" i="1"/>
  <c r="B15" i="13" s="1"/>
  <c r="B25" i="3" l="1"/>
  <c r="B13" i="13" s="1"/>
  <c r="B25" i="2"/>
  <c r="B12" i="13" s="1"/>
  <c r="B11" i="13" l="1"/>
  <c r="B60"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30" authorId="0" shapeId="0">
      <text>
        <r>
          <rPr>
            <sz val="9"/>
            <color indexed="81"/>
            <rFont val="Tahoma"/>
            <family val="2"/>
          </rPr>
          <t xml:space="preserve">
Insert additional rows as needed:
- 'right click' on a row number (left of screen)
- select 'Insert' (this will insert a row above it)
</t>
        </r>
      </text>
    </comment>
    <comment ref="A4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<sst xmlns="http://schemas.openxmlformats.org/spreadsheetml/2006/main" count="248" uniqueCount="143">
  <si>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</si>
  <si>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</si>
  <si>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</si>
  <si>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</si>
  <si>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</si>
  <si>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</si>
  <si>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</si>
  <si>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</si>
  <si>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</si>
  <si>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</si>
  <si>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</si>
  <si>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</si>
  <si>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</si>
  <si>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</si>
  <si>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</si>
  <si>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</si>
  <si>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</si>
  <si>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</si>
  <si>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</si>
  <si>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</si>
  <si>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</si>
  <si>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</si>
  <si>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</si>
  <si>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</si>
  <si>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</si>
  <si>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</si>
  <si>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</si>
  <si>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</si>
  <si>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</si>
  <si>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</si>
  <si>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</si>
  <si>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</si>
  <si>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</si>
  <si>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</si>
  <si>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</si>
  <si>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</si>
  <si>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</si>
  <si>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</si>
  <si>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</si>
  <si>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</si>
  <si>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</si>
  <si>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</si>
  <si>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</si>
  <si>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</si>
  <si>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</si>
  <si>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</si>
  <si>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</si>
  <si>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</si>
  <si>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</si>
  <si>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</si>
  <si>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</si>
  <si>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</si>
  <si>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</si>
  <si>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</si>
  <si>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</si>
  <si>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</si>
  <si>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</si>
  <si>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</si>
  <si>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</si>
  <si>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</si>
  <si>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</si>
  <si>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</si>
  <si>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</si>
  <si>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</si>
  <si>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</si>
  <si>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</si>
  <si>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</si>
  <si>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</si>
  <si>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</si>
  <si>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</si>
  <si>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</si>
  <si>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</si>
  <si>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</si>
  <si>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</si>
  <si>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</si>
  <si>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</si>
  <si>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</si>
  <si>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</si>
  <si>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</si>
  <si>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</si>
  <si>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</si>
  <si>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</si>
  <si>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</si>
  <si>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</si>
  <si>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</si>
  <si>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</si>
  <si>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</si>
  <si>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</si>
  <si>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</si>
  <si>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</si>
  <si>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</si>
  <si>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</si>
  <si>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</si>
  <si>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</si>
  <si>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</si>
  <si>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</si>
  <si>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</si>
  <si>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</si>
  <si>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</si>
  <si>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</si>
  <si>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</si>
  <si>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</si>
  <si>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</si>
  <si>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</si>
  <si>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</si>
  <si>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</si>
  <si>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</si>
  <si>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</si>
  <si>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</si>
  <si>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</si>
  <si>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</si>
  <si>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</si>
  <si>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</si>
  <si>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</si>
  <si>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</si>
  <si>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</si>
  <si>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</si>
  <si>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</si>
  <si>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</si>
  <si>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</si>
  <si>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Broadcasting Standards Authority </t>
  </si>
  <si>
    <t>Glen Scanlon</t>
  </si>
  <si>
    <t>Nil</t>
  </si>
  <si>
    <t>Phone and data costs</t>
  </si>
  <si>
    <t xml:space="preserve">Mobile phone plan and usage </t>
  </si>
  <si>
    <t>Wellington</t>
  </si>
  <si>
    <t xml:space="preserve">Accommodation for broadcaster meeting </t>
  </si>
  <si>
    <t>Hotel</t>
  </si>
  <si>
    <t xml:space="preserve">Auckland </t>
  </si>
  <si>
    <t>Taxi</t>
  </si>
  <si>
    <t>Broadcaster meeting</t>
  </si>
  <si>
    <t>Misinformation Challenges Seminar</t>
  </si>
  <si>
    <t xml:space="preserve">Flights canceled rental car required </t>
  </si>
  <si>
    <t xml:space="preserve">Broadcasters meeting  </t>
  </si>
  <si>
    <t xml:space="preserve">Taxi </t>
  </si>
  <si>
    <t xml:space="preserve">Flights </t>
  </si>
  <si>
    <t>Rental car</t>
  </si>
  <si>
    <t>Auckland</t>
  </si>
  <si>
    <t>Napier</t>
  </si>
  <si>
    <t>Naiper</t>
  </si>
  <si>
    <t xml:space="preserve"> </t>
  </si>
  <si>
    <t xml:space="preserve">Nil </t>
  </si>
  <si>
    <t>BSA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</si>
</sst>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7" sqref="G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121</v>
      </c>
      <c r="C3" s="149"/>
      <c r="D3" s="149"/>
      <c r="E3" s="149"/>
      <c r="F3" s="149"/>
      <c r="G3" s="46"/>
      <c r="H3" s="46"/>
      <c r="I3" s="46"/>
      <c r="J3" s="46"/>
      <c r="K3" s="46"/>
    </row>
    <row r="4" spans="1:11" ht="21" customHeight="1" x14ac:dyDescent="0.2">
      <c r="A4" s="4" t="s">
        <v>5</v>
      </c>
      <c r="B4" s="150">
        <v>44378</v>
      </c>
      <c r="C4" s="150"/>
      <c r="D4" s="150"/>
      <c r="E4" s="150"/>
      <c r="F4" s="150"/>
      <c r="G4" s="46"/>
      <c r="H4" s="46"/>
      <c r="I4" s="46"/>
      <c r="J4" s="46"/>
      <c r="K4" s="46"/>
    </row>
    <row r="5" spans="1:11" ht="21" customHeight="1" x14ac:dyDescent="0.2">
      <c r="A5" s="4" t="s">
        <v>6</v>
      </c>
      <c r="B5" s="150">
        <v>44701</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142</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2630.2</v>
      </c>
      <c r="C11" s="82" t="str">
        <f>IF(Travel!B6="",A34,Travel!B6)</f>
        <v>Figures include GST (where applicable)</v>
      </c>
      <c r="D11" s="8"/>
      <c r="E11" s="10" t="s">
        <v>17</v>
      </c>
      <c r="F11" s="56">
        <f>'Gifts and benefits'!C25</f>
        <v>0</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18</v>
      </c>
      <c r="F12" s="56">
        <f>'Gifts and benefits'!C26</f>
        <v>0</v>
      </c>
      <c r="G12" s="47"/>
      <c r="H12" s="47"/>
      <c r="I12" s="47"/>
      <c r="J12" s="47"/>
      <c r="K12" s="47"/>
    </row>
    <row r="13" spans="1:11" ht="27.75" customHeight="1" x14ac:dyDescent="0.2">
      <c r="A13" s="10" t="s">
        <v>19</v>
      </c>
      <c r="B13" s="75">
        <f>'All other expenses'!B25</f>
        <v>550.86</v>
      </c>
      <c r="C13" s="82" t="str">
        <f>IF('All other expenses'!B6="",A34,'All other expenses'!B6)</f>
        <v>Figures include GST (where applicable)</v>
      </c>
      <c r="D13" s="8"/>
      <c r="E13" s="10" t="s">
        <v>20</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Travel!B27</f>
        <v>0</v>
      </c>
      <c r="C15" s="84" t="str">
        <f>C11</f>
        <v>Figures include GST (where applicable)</v>
      </c>
      <c r="D15" s="8"/>
      <c r="E15" s="8"/>
      <c r="F15" s="58"/>
      <c r="G15" s="46"/>
      <c r="H15" s="46"/>
      <c r="I15" s="46"/>
      <c r="J15" s="46"/>
      <c r="K15" s="46"/>
    </row>
    <row r="16" spans="1:11" ht="27.75" customHeight="1" x14ac:dyDescent="0.2">
      <c r="A16" s="11" t="s">
        <v>22</v>
      </c>
      <c r="B16" s="77">
        <f>Travel!B44</f>
        <v>2630.2</v>
      </c>
      <c r="C16" s="84" t="str">
        <f>C11</f>
        <v>Figures include GST (where applicable)</v>
      </c>
      <c r="D16" s="59"/>
      <c r="E16" s="8"/>
      <c r="F16" s="60"/>
      <c r="G16" s="46"/>
      <c r="H16" s="46"/>
      <c r="I16" s="46"/>
      <c r="J16" s="46"/>
      <c r="K16" s="46"/>
    </row>
    <row r="17" spans="1:11" ht="27.75" customHeight="1" x14ac:dyDescent="0.2">
      <c r="A17" s="11" t="s">
        <v>23</v>
      </c>
      <c r="B17" s="77">
        <f>Travel!B58</f>
        <v>0</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COUNT(Travel!B12:B26)</f>
        <v>0</v>
      </c>
      <c r="C55" s="90"/>
      <c r="D55" s="90">
        <f>COUNTIF(Travel!D12:D26,"*")</f>
        <v>0</v>
      </c>
      <c r="E55" s="91"/>
      <c r="F55" s="91" t="b">
        <f>MIN(B55,D55)=MAX(B55,D55)</f>
        <v>1</v>
      </c>
      <c r="G55" s="46"/>
      <c r="H55" s="46"/>
      <c r="I55" s="46"/>
      <c r="J55" s="46"/>
      <c r="K55" s="46"/>
    </row>
    <row r="56" spans="1:11" hidden="1" x14ac:dyDescent="0.2">
      <c r="A56" s="100" t="s">
        <v>56</v>
      </c>
      <c r="B56" s="90">
        <f>COUNT(Travel!B31:B43)</f>
        <v>10</v>
      </c>
      <c r="C56" s="90"/>
      <c r="D56" s="90">
        <f>COUNTIF(Travel!D31:D43,"*")</f>
        <v>10</v>
      </c>
      <c r="E56" s="91"/>
      <c r="F56" s="91" t="b">
        <f>MIN(B56,D56)=MAX(B56,D56)</f>
        <v>1</v>
      </c>
    </row>
    <row r="57" spans="1:11" hidden="1" x14ac:dyDescent="0.2">
      <c r="A57" s="101"/>
      <c r="B57" s="90">
        <f>COUNT(Travel!B48:B57)</f>
        <v>0</v>
      </c>
      <c r="C57" s="90"/>
      <c r="D57" s="90">
        <f>COUNTIF(Travel!D48:D57,"*")</f>
        <v>0</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11</v>
      </c>
      <c r="C59" s="91"/>
      <c r="D59" s="91">
        <f>COUNTIF('All other expenses'!D11:D24,"*")</f>
        <v>11</v>
      </c>
      <c r="E59" s="91"/>
      <c r="F59" s="91" t="b">
        <f>MIN(B59,D59)=MAX(B59,D59)</f>
        <v>1</v>
      </c>
    </row>
    <row r="60" spans="1:11" hidden="1" x14ac:dyDescent="0.2">
      <c r="A60" s="102" t="s">
        <v>59</v>
      </c>
      <c r="B60" s="92">
        <f>COUNTIF('Gifts and benefits'!B11:B24,"*")</f>
        <v>1</v>
      </c>
      <c r="C60" s="92">
        <f>COUNTIF('Gifts and benefits'!C11:C24,"*")</f>
        <v>0</v>
      </c>
      <c r="D60" s="92"/>
      <c r="E60" s="92">
        <f>COUNTA('Gifts and benefits'!E11:E24)</f>
        <v>0</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4"/>
  <sheetViews>
    <sheetView zoomScaleNormal="100" workbookViewId="0">
      <selection activeCell="C53" sqref="C5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 xml:space="preserve">Broadcasting Standards Authority </v>
      </c>
      <c r="C2" s="151"/>
      <c r="D2" s="151"/>
      <c r="E2" s="151"/>
      <c r="F2" s="46"/>
    </row>
    <row r="3" spans="1:6" ht="21" customHeight="1" x14ac:dyDescent="0.2">
      <c r="A3" s="4" t="s">
        <v>61</v>
      </c>
      <c r="B3" s="151" t="str">
        <f>'Summary and sign-off'!B3:F3</f>
        <v>Glen Scanlon</v>
      </c>
      <c r="C3" s="151"/>
      <c r="D3" s="151"/>
      <c r="E3" s="151"/>
      <c r="F3" s="46"/>
    </row>
    <row r="4" spans="1:6" ht="21" customHeight="1" x14ac:dyDescent="0.2">
      <c r="A4" s="4" t="s">
        <v>62</v>
      </c>
      <c r="B4" s="151">
        <f>'Summary and sign-off'!B4:F4</f>
        <v>44378</v>
      </c>
      <c r="C4" s="151"/>
      <c r="D4" s="151"/>
      <c r="E4" s="151"/>
      <c r="F4" s="46"/>
    </row>
    <row r="5" spans="1:6" ht="21" customHeight="1" x14ac:dyDescent="0.2">
      <c r="A5" s="4" t="s">
        <v>63</v>
      </c>
      <c r="B5" s="151">
        <f>'Summary and sign-off'!B5:F5</f>
        <v>44701</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t="s">
        <v>122</v>
      </c>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x14ac:dyDescent="0.2">
      <c r="A18" s="133"/>
      <c r="B18" s="134"/>
      <c r="C18" s="135"/>
      <c r="D18" s="135"/>
      <c r="E18" s="136"/>
      <c r="F18" s="1"/>
    </row>
    <row r="19" spans="1:6" s="68" customFormat="1" x14ac:dyDescent="0.2">
      <c r="A19" s="133"/>
      <c r="B19" s="134"/>
      <c r="C19" s="135"/>
      <c r="D19" s="135"/>
      <c r="E19" s="136"/>
      <c r="F19" s="1"/>
    </row>
    <row r="20" spans="1:6" s="68" customFormat="1" x14ac:dyDescent="0.2">
      <c r="A20" s="133"/>
      <c r="B20" s="134"/>
      <c r="C20" s="135"/>
      <c r="D20" s="135"/>
      <c r="E20" s="136"/>
      <c r="F20" s="1"/>
    </row>
    <row r="21" spans="1:6" s="68" customFormat="1" x14ac:dyDescent="0.2">
      <c r="A21" s="133"/>
      <c r="B21" s="134"/>
      <c r="C21" s="135"/>
      <c r="D21" s="135"/>
      <c r="E21" s="136"/>
      <c r="F21" s="1"/>
    </row>
    <row r="22" spans="1:6" s="68" customFormat="1" x14ac:dyDescent="0.2">
      <c r="A22" s="133"/>
      <c r="B22" s="134"/>
      <c r="C22" s="135"/>
      <c r="D22" s="135"/>
      <c r="E22" s="136"/>
      <c r="F22" s="1"/>
    </row>
    <row r="23" spans="1:6" s="68" customFormat="1" ht="12.75" customHeight="1" x14ac:dyDescent="0.2">
      <c r="A23" s="133"/>
      <c r="B23" s="134"/>
      <c r="C23" s="135"/>
      <c r="D23" s="135"/>
      <c r="E23" s="136"/>
      <c r="F23" s="1"/>
    </row>
    <row r="24" spans="1:6" s="68" customFormat="1" x14ac:dyDescent="0.2">
      <c r="A24" s="137"/>
      <c r="B24" s="134"/>
      <c r="C24" s="135"/>
      <c r="D24" s="135"/>
      <c r="E24" s="136"/>
      <c r="F24" s="1"/>
    </row>
    <row r="25" spans="1:6" s="68" customFormat="1" x14ac:dyDescent="0.2">
      <c r="A25" s="137"/>
      <c r="B25" s="134"/>
      <c r="C25" s="135"/>
      <c r="D25" s="135"/>
      <c r="E25" s="136"/>
      <c r="F25" s="1"/>
    </row>
    <row r="26" spans="1:6" s="68" customFormat="1" hidden="1" x14ac:dyDescent="0.2">
      <c r="A26" s="120"/>
      <c r="B26" s="121"/>
      <c r="C26" s="122"/>
      <c r="D26" s="122"/>
      <c r="E26" s="123"/>
      <c r="F26" s="1"/>
    </row>
    <row r="27" spans="1:6" ht="19.5" customHeight="1" x14ac:dyDescent="0.2">
      <c r="A27" s="86" t="s">
        <v>73</v>
      </c>
      <c r="B27" s="87">
        <f>SUM(B12:B26)</f>
        <v>0</v>
      </c>
      <c r="C27" s="144" t="str">
        <f>IF(SUBTOTAL(3,B12:B26)=SUBTOTAL(103,B12:B26),'Summary and sign-off'!$A$48,'Summary and sign-off'!$A$49)</f>
        <v>Check - there are no hidden rows with data</v>
      </c>
      <c r="D27" s="152" t="str">
        <f>IF('Summary and sign-off'!F55='Summary and sign-off'!F54,'Summary and sign-off'!A51,'Summary and sign-off'!A50)</f>
        <v>Check - each entry provides sufficient information</v>
      </c>
      <c r="E27" s="152"/>
      <c r="F27" s="46"/>
    </row>
    <row r="28" spans="1:6" ht="10.5" customHeight="1" x14ac:dyDescent="0.2">
      <c r="A28" s="27"/>
      <c r="B28" s="22"/>
      <c r="C28" s="27"/>
      <c r="D28" s="27"/>
      <c r="E28" s="27"/>
      <c r="F28" s="27"/>
    </row>
    <row r="29" spans="1:6" ht="24.75" customHeight="1" x14ac:dyDescent="0.2">
      <c r="A29" s="153" t="s">
        <v>74</v>
      </c>
      <c r="B29" s="153"/>
      <c r="C29" s="153"/>
      <c r="D29" s="153"/>
      <c r="E29" s="153"/>
      <c r="F29" s="47"/>
    </row>
    <row r="30" spans="1:6" ht="27" customHeight="1" x14ac:dyDescent="0.2">
      <c r="A30" s="35" t="s">
        <v>68</v>
      </c>
      <c r="B30" s="35" t="s">
        <v>13</v>
      </c>
      <c r="C30" s="35" t="s">
        <v>75</v>
      </c>
      <c r="D30" s="35" t="s">
        <v>71</v>
      </c>
      <c r="E30" s="35" t="s">
        <v>72</v>
      </c>
      <c r="F30" s="48"/>
    </row>
    <row r="31" spans="1:6" s="68" customFormat="1" hidden="1" x14ac:dyDescent="0.2">
      <c r="A31" s="111"/>
      <c r="B31" s="112"/>
      <c r="C31" s="113"/>
      <c r="D31" s="113"/>
      <c r="E31" s="114"/>
      <c r="F31" s="1"/>
    </row>
    <row r="32" spans="1:6" s="68" customFormat="1" x14ac:dyDescent="0.2">
      <c r="A32" s="133">
        <v>44398</v>
      </c>
      <c r="B32" s="134">
        <v>179</v>
      </c>
      <c r="C32" s="135" t="s">
        <v>126</v>
      </c>
      <c r="D32" s="135" t="s">
        <v>127</v>
      </c>
      <c r="E32" s="136" t="s">
        <v>128</v>
      </c>
      <c r="F32" s="1"/>
    </row>
    <row r="33" spans="1:6" s="68" customFormat="1" x14ac:dyDescent="0.2">
      <c r="A33" s="133">
        <v>44405</v>
      </c>
      <c r="B33" s="134">
        <v>289.52</v>
      </c>
      <c r="C33" s="135" t="s">
        <v>130</v>
      </c>
      <c r="D33" s="135" t="s">
        <v>129</v>
      </c>
      <c r="E33" s="136" t="s">
        <v>128</v>
      </c>
      <c r="F33" s="1"/>
    </row>
    <row r="34" spans="1:6" s="68" customFormat="1" x14ac:dyDescent="0.2">
      <c r="A34" s="133">
        <v>44420</v>
      </c>
      <c r="B34" s="134">
        <v>306.45999999999998</v>
      </c>
      <c r="C34" s="135" t="s">
        <v>130</v>
      </c>
      <c r="D34" s="135" t="s">
        <v>129</v>
      </c>
      <c r="E34" s="136" t="s">
        <v>128</v>
      </c>
      <c r="F34" s="1"/>
    </row>
    <row r="35" spans="1:6" s="68" customFormat="1" x14ac:dyDescent="0.2">
      <c r="A35" s="133">
        <v>44474</v>
      </c>
      <c r="B35" s="134">
        <v>247</v>
      </c>
      <c r="C35" s="135" t="s">
        <v>131</v>
      </c>
      <c r="D35" s="135" t="s">
        <v>134</v>
      </c>
      <c r="E35" s="136" t="s">
        <v>137</v>
      </c>
      <c r="F35" s="1"/>
    </row>
    <row r="36" spans="1:6" s="68" customFormat="1" x14ac:dyDescent="0.2">
      <c r="A36" s="133">
        <v>44474</v>
      </c>
      <c r="B36" s="134">
        <v>300</v>
      </c>
      <c r="C36" s="135" t="s">
        <v>131</v>
      </c>
      <c r="D36" s="135" t="s">
        <v>135</v>
      </c>
      <c r="E36" s="136" t="s">
        <v>128</v>
      </c>
      <c r="F36" s="1"/>
    </row>
    <row r="37" spans="1:6" s="68" customFormat="1" x14ac:dyDescent="0.2">
      <c r="A37" s="133">
        <v>44474</v>
      </c>
      <c r="B37" s="134">
        <v>76.78</v>
      </c>
      <c r="C37" s="135" t="s">
        <v>132</v>
      </c>
      <c r="D37" s="135" t="s">
        <v>136</v>
      </c>
      <c r="E37" s="136" t="s">
        <v>138</v>
      </c>
      <c r="F37" s="1"/>
    </row>
    <row r="38" spans="1:6" s="68" customFormat="1" x14ac:dyDescent="0.2">
      <c r="A38" s="133">
        <v>44475</v>
      </c>
      <c r="B38" s="134">
        <v>71</v>
      </c>
      <c r="C38" s="135" t="s">
        <v>133</v>
      </c>
      <c r="D38" s="135" t="s">
        <v>134</v>
      </c>
      <c r="E38" s="136" t="s">
        <v>128</v>
      </c>
      <c r="F38" s="1"/>
    </row>
    <row r="39" spans="1:6" s="68" customFormat="1" x14ac:dyDescent="0.2">
      <c r="A39" s="133">
        <v>44327</v>
      </c>
      <c r="B39" s="134">
        <v>392.8</v>
      </c>
      <c r="C39" s="135" t="s">
        <v>133</v>
      </c>
      <c r="D39" s="135" t="s">
        <v>136</v>
      </c>
      <c r="E39" s="136" t="s">
        <v>139</v>
      </c>
      <c r="F39" s="1"/>
    </row>
    <row r="40" spans="1:6" s="68" customFormat="1" x14ac:dyDescent="0.2">
      <c r="A40" s="133">
        <v>44327</v>
      </c>
      <c r="B40" s="134">
        <v>222.64</v>
      </c>
      <c r="C40" s="135" t="s">
        <v>133</v>
      </c>
      <c r="D40" s="135" t="s">
        <v>135</v>
      </c>
      <c r="E40" s="136" t="s">
        <v>137</v>
      </c>
      <c r="F40" s="1"/>
    </row>
    <row r="41" spans="1:6" s="68" customFormat="1" x14ac:dyDescent="0.2">
      <c r="A41" s="133">
        <v>44334</v>
      </c>
      <c r="B41" s="134">
        <v>545</v>
      </c>
      <c r="C41" s="135" t="s">
        <v>133</v>
      </c>
      <c r="D41" s="135" t="s">
        <v>134</v>
      </c>
      <c r="E41" s="136" t="s">
        <v>137</v>
      </c>
      <c r="F41" s="1"/>
    </row>
    <row r="42" spans="1:6" s="68" customFormat="1" x14ac:dyDescent="0.2">
      <c r="A42" s="133"/>
      <c r="B42" s="134"/>
      <c r="C42" s="135" t="s">
        <v>140</v>
      </c>
      <c r="D42" s="135"/>
      <c r="E42" s="136"/>
      <c r="F42" s="1"/>
    </row>
    <row r="43" spans="1:6" s="68" customFormat="1" hidden="1" x14ac:dyDescent="0.2">
      <c r="A43" s="124"/>
      <c r="B43" s="125"/>
      <c r="C43" s="126"/>
      <c r="D43" s="126"/>
      <c r="E43" s="127"/>
      <c r="F43" s="1"/>
    </row>
    <row r="44" spans="1:6" ht="19.5" customHeight="1" x14ac:dyDescent="0.2">
      <c r="A44" s="86" t="s">
        <v>76</v>
      </c>
      <c r="B44" s="87">
        <f>SUM(B31:B43)</f>
        <v>2630.2</v>
      </c>
      <c r="C44" s="144" t="str">
        <f>IF(SUBTOTAL(3,B31:B43)=SUBTOTAL(103,B31:B43),'Summary and sign-off'!$A$48,'Summary and sign-off'!$A$49)</f>
        <v>Check - there are no hidden rows with data</v>
      </c>
      <c r="D44" s="152" t="str">
        <f>IF('Summary and sign-off'!F56='Summary and sign-off'!F54,'Summary and sign-off'!A51,'Summary and sign-off'!A50)</f>
        <v>Check - each entry provides sufficient information</v>
      </c>
      <c r="E44" s="152"/>
      <c r="F44" s="46"/>
    </row>
    <row r="45" spans="1:6" ht="10.5" customHeight="1" x14ac:dyDescent="0.2">
      <c r="A45" s="27"/>
      <c r="B45" s="22"/>
      <c r="C45" s="27"/>
      <c r="D45" s="27"/>
      <c r="E45" s="27"/>
      <c r="F45" s="27"/>
    </row>
    <row r="46" spans="1:6" ht="24.75" customHeight="1" x14ac:dyDescent="0.2">
      <c r="A46" s="153" t="s">
        <v>77</v>
      </c>
      <c r="B46" s="153"/>
      <c r="C46" s="153"/>
      <c r="D46" s="153"/>
      <c r="E46" s="153"/>
      <c r="F46" s="46"/>
    </row>
    <row r="47" spans="1:6" ht="27" customHeight="1" x14ac:dyDescent="0.2">
      <c r="A47" s="35" t="s">
        <v>68</v>
      </c>
      <c r="B47" s="35" t="s">
        <v>13</v>
      </c>
      <c r="C47" s="35" t="s">
        <v>78</v>
      </c>
      <c r="D47" s="35" t="s">
        <v>79</v>
      </c>
      <c r="E47" s="35" t="s">
        <v>72</v>
      </c>
      <c r="F47" s="49"/>
    </row>
    <row r="48" spans="1:6" s="68" customFormat="1" hidden="1" x14ac:dyDescent="0.2">
      <c r="A48" s="111"/>
      <c r="B48" s="112"/>
      <c r="C48" s="113"/>
      <c r="D48" s="113"/>
      <c r="E48" s="114"/>
      <c r="F48" s="1"/>
    </row>
    <row r="49" spans="1:6" s="68" customFormat="1" x14ac:dyDescent="0.2">
      <c r="A49" s="133"/>
      <c r="B49" s="134"/>
      <c r="C49" s="135" t="s">
        <v>141</v>
      </c>
      <c r="D49" s="135"/>
      <c r="E49" s="136"/>
      <c r="F49" s="1"/>
    </row>
    <row r="50" spans="1:6" s="68" customFormat="1" x14ac:dyDescent="0.2">
      <c r="A50" s="133"/>
      <c r="B50" s="134"/>
      <c r="C50" s="135"/>
      <c r="D50" s="135"/>
      <c r="E50" s="136"/>
      <c r="F50" s="1"/>
    </row>
    <row r="51" spans="1:6" s="68" customFormat="1" x14ac:dyDescent="0.2">
      <c r="A51" s="133"/>
      <c r="B51" s="134"/>
      <c r="C51" s="135"/>
      <c r="D51" s="135"/>
      <c r="E51" s="136"/>
      <c r="F51" s="1"/>
    </row>
    <row r="52" spans="1:6" s="68" customFormat="1" x14ac:dyDescent="0.2">
      <c r="A52" s="133"/>
      <c r="B52" s="134"/>
      <c r="C52" s="135"/>
      <c r="D52" s="135"/>
      <c r="E52" s="136"/>
      <c r="F52" s="1"/>
    </row>
    <row r="53" spans="1:6" s="68" customFormat="1" x14ac:dyDescent="0.2">
      <c r="A53" s="133"/>
      <c r="B53" s="134"/>
      <c r="C53" s="135"/>
      <c r="D53" s="135"/>
      <c r="E53" s="136"/>
      <c r="F53" s="1"/>
    </row>
    <row r="54" spans="1:6" s="68" customFormat="1" x14ac:dyDescent="0.2">
      <c r="A54" s="133"/>
      <c r="B54" s="134"/>
      <c r="C54" s="135"/>
      <c r="D54" s="135"/>
      <c r="E54" s="136"/>
      <c r="F54" s="1"/>
    </row>
    <row r="55" spans="1:6" s="68" customFormat="1" x14ac:dyDescent="0.2">
      <c r="A55" s="133"/>
      <c r="B55" s="134"/>
      <c r="C55" s="135"/>
      <c r="D55" s="135"/>
      <c r="E55" s="136"/>
      <c r="F55" s="1"/>
    </row>
    <row r="56" spans="1:6" s="68" customFormat="1" x14ac:dyDescent="0.2">
      <c r="A56" s="133"/>
      <c r="B56" s="134"/>
      <c r="C56" s="135"/>
      <c r="D56" s="135"/>
      <c r="E56" s="136"/>
      <c r="F56" s="1"/>
    </row>
    <row r="57" spans="1:6" s="68" customFormat="1" hidden="1" x14ac:dyDescent="0.2">
      <c r="A57" s="111"/>
      <c r="B57" s="112"/>
      <c r="C57" s="113"/>
      <c r="D57" s="113"/>
      <c r="E57" s="114"/>
      <c r="F57" s="1"/>
    </row>
    <row r="58" spans="1:6" ht="19.5" customHeight="1" x14ac:dyDescent="0.2">
      <c r="A58" s="86" t="s">
        <v>80</v>
      </c>
      <c r="B58" s="87">
        <f>SUM(B48:B57)</f>
        <v>0</v>
      </c>
      <c r="C58" s="144" t="str">
        <f>IF(SUBTOTAL(3,B48:B57)=SUBTOTAL(103,B48:B57),'Summary and sign-off'!$A$48,'Summary and sign-off'!$A$49)</f>
        <v>Check - there are no hidden rows with data</v>
      </c>
      <c r="D58" s="152" t="str">
        <f>IF('Summary and sign-off'!F57='Summary and sign-off'!F54,'Summary and sign-off'!A51,'Summary and sign-off'!A50)</f>
        <v>Check - each entry provides sufficient information</v>
      </c>
      <c r="E58" s="152"/>
      <c r="F58" s="46"/>
    </row>
    <row r="59" spans="1:6" ht="10.5" customHeight="1" x14ac:dyDescent="0.2">
      <c r="A59" s="27"/>
      <c r="B59" s="73"/>
      <c r="C59" s="22"/>
      <c r="D59" s="27"/>
      <c r="E59" s="27"/>
      <c r="F59" s="27"/>
    </row>
    <row r="60" spans="1:6" ht="34.5" customHeight="1" x14ac:dyDescent="0.2">
      <c r="A60" s="50" t="s">
        <v>81</v>
      </c>
      <c r="B60" s="74">
        <f>B27+B44+B58</f>
        <v>2630.2</v>
      </c>
      <c r="C60" s="51"/>
      <c r="D60" s="51"/>
      <c r="E60" s="51"/>
      <c r="F60" s="26"/>
    </row>
    <row r="61" spans="1:6" x14ac:dyDescent="0.2">
      <c r="A61" s="27"/>
      <c r="B61" s="22"/>
      <c r="C61" s="27"/>
      <c r="D61" s="27"/>
      <c r="E61" s="27"/>
      <c r="F61" s="27"/>
    </row>
    <row r="62" spans="1:6" x14ac:dyDescent="0.2">
      <c r="A62" s="52" t="s">
        <v>24</v>
      </c>
      <c r="B62" s="25"/>
      <c r="C62" s="26"/>
      <c r="D62" s="26"/>
      <c r="E62" s="26"/>
      <c r="F62" s="27"/>
    </row>
    <row r="63" spans="1:6" ht="12.6" customHeight="1" x14ac:dyDescent="0.2">
      <c r="A63" s="23" t="s">
        <v>82</v>
      </c>
      <c r="B63" s="53"/>
      <c r="C63" s="53"/>
      <c r="D63" s="32"/>
      <c r="E63" s="32"/>
      <c r="F63" s="27"/>
    </row>
    <row r="64" spans="1:6" ht="12.95" customHeight="1" x14ac:dyDescent="0.2">
      <c r="A64" s="31" t="s">
        <v>83</v>
      </c>
      <c r="B64" s="27"/>
      <c r="C64" s="32"/>
      <c r="D64" s="27"/>
      <c r="E64" s="32"/>
      <c r="F64" s="27"/>
    </row>
    <row r="65" spans="1:6" x14ac:dyDescent="0.2">
      <c r="A65" s="31" t="s">
        <v>84</v>
      </c>
      <c r="B65" s="32"/>
      <c r="C65" s="32"/>
      <c r="D65" s="32"/>
      <c r="E65" s="54"/>
      <c r="F65" s="46"/>
    </row>
    <row r="66" spans="1:6" x14ac:dyDescent="0.2">
      <c r="A66" s="23" t="s">
        <v>30</v>
      </c>
      <c r="B66" s="25"/>
      <c r="C66" s="26"/>
      <c r="D66" s="26"/>
      <c r="E66" s="26"/>
      <c r="F66" s="27"/>
    </row>
    <row r="67" spans="1:6" ht="12.95" customHeight="1" x14ac:dyDescent="0.2">
      <c r="A67" s="31" t="s">
        <v>85</v>
      </c>
      <c r="B67" s="27"/>
      <c r="C67" s="32"/>
      <c r="D67" s="27"/>
      <c r="E67" s="32"/>
      <c r="F67" s="27"/>
    </row>
    <row r="68" spans="1:6" x14ac:dyDescent="0.2">
      <c r="A68" s="31" t="s">
        <v>86</v>
      </c>
      <c r="B68" s="32"/>
      <c r="C68" s="32"/>
      <c r="D68" s="32"/>
      <c r="E68" s="54"/>
      <c r="F68" s="46"/>
    </row>
    <row r="69" spans="1:6" x14ac:dyDescent="0.2">
      <c r="A69" s="36" t="s">
        <v>87</v>
      </c>
      <c r="B69" s="36"/>
      <c r="C69" s="36"/>
      <c r="D69" s="36"/>
      <c r="E69" s="54"/>
      <c r="F69" s="46"/>
    </row>
    <row r="70" spans="1:6" x14ac:dyDescent="0.2">
      <c r="A70" s="40"/>
      <c r="B70" s="27"/>
      <c r="C70" s="27"/>
      <c r="D70" s="27"/>
      <c r="E70" s="46"/>
      <c r="F70" s="46"/>
    </row>
    <row r="71" spans="1:6" hidden="1" x14ac:dyDescent="0.2">
      <c r="A71" s="40"/>
      <c r="B71" s="27"/>
      <c r="C71" s="27"/>
      <c r="D71" s="27"/>
      <c r="E71" s="46"/>
      <c r="F71" s="46"/>
    </row>
    <row r="72" spans="1:6" hidden="1" x14ac:dyDescent="0.2"/>
    <row r="73" spans="1:6" hidden="1" x14ac:dyDescent="0.2"/>
    <row r="74" spans="1:6" hidden="1" x14ac:dyDescent="0.2"/>
    <row r="75" spans="1:6" hidden="1" x14ac:dyDescent="0.2"/>
    <row r="76" spans="1:6" ht="12.75" hidden="1" customHeight="1" x14ac:dyDescent="0.2"/>
    <row r="77" spans="1:6" hidden="1" x14ac:dyDescent="0.2"/>
    <row r="78" spans="1:6" hidden="1" x14ac:dyDescent="0.2"/>
    <row r="79" spans="1:6" hidden="1" x14ac:dyDescent="0.2">
      <c r="A79" s="55"/>
      <c r="B79" s="46"/>
      <c r="C79" s="46"/>
      <c r="D79" s="46"/>
      <c r="E79" s="46"/>
      <c r="F79" s="46"/>
    </row>
    <row r="80" spans="1:6" hidden="1" x14ac:dyDescent="0.2">
      <c r="A80" s="55"/>
      <c r="B80" s="46"/>
      <c r="C80" s="46"/>
      <c r="D80" s="46"/>
      <c r="E80" s="46"/>
      <c r="F80" s="46"/>
    </row>
    <row r="81" spans="1:6" hidden="1" x14ac:dyDescent="0.2">
      <c r="A81" s="55"/>
      <c r="B81" s="46"/>
      <c r="C81" s="46"/>
      <c r="D81" s="46"/>
      <c r="E81" s="46"/>
      <c r="F81" s="46"/>
    </row>
    <row r="82" spans="1:6" hidden="1" x14ac:dyDescent="0.2">
      <c r="A82" s="55"/>
      <c r="B82" s="46"/>
      <c r="C82" s="46"/>
      <c r="D82" s="46"/>
      <c r="E82" s="46"/>
      <c r="F82" s="46"/>
    </row>
    <row r="83" spans="1:6" hidden="1" x14ac:dyDescent="0.2">
      <c r="A83" s="55"/>
      <c r="B83" s="46"/>
      <c r="C83" s="46"/>
      <c r="D83" s="46"/>
      <c r="E83" s="46"/>
      <c r="F83" s="46"/>
    </row>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x14ac:dyDescent="0.2"/>
    <row r="93" spans="1:6" x14ac:dyDescent="0.2"/>
    <row r="94" spans="1:6" x14ac:dyDescent="0.2"/>
  </sheetData>
  <sheetProtection sheet="1" formatCells="0" formatRows="0" insertColumns="0" insertRows="0" deleteRows="0"/>
  <mergeCells count="15">
    <mergeCell ref="B7:E7"/>
    <mergeCell ref="B5:E5"/>
    <mergeCell ref="D58:E58"/>
    <mergeCell ref="A1:E1"/>
    <mergeCell ref="A29:E29"/>
    <mergeCell ref="A46:E46"/>
    <mergeCell ref="B2:E2"/>
    <mergeCell ref="B3:E3"/>
    <mergeCell ref="B4:E4"/>
    <mergeCell ref="A8:E8"/>
    <mergeCell ref="A9:E9"/>
    <mergeCell ref="B6:E6"/>
    <mergeCell ref="D27:E27"/>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1 A12 A26 A48 A57 A43">
      <formula1>$B$4</formula1>
      <formula2>$B$5</formula2>
    </dataValidation>
    <dataValidation allowBlank="1" showInputMessage="1" showErrorMessage="1" prompt="Insert additional rows as needed:_x000a_- 'right click' on a row number (left of screen)_x000a_- select 'Insert' (this will insert a row above it)" sqref="A47 A30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40 A21 A13 A15:A20 A22 A23 A24 A25 A32:A38 A39 A41 A42 A49 A50 A51 A52 A53 A54 A55 A56">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B48:B57 B12:B26 B31:B43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C12" sqref="C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 xml:space="preserve">Broadcasting Standards Authority </v>
      </c>
      <c r="C2" s="151"/>
      <c r="D2" s="151"/>
      <c r="E2" s="151"/>
      <c r="F2" s="38"/>
    </row>
    <row r="3" spans="1:6" ht="21" customHeight="1" x14ac:dyDescent="0.2">
      <c r="A3" s="4" t="s">
        <v>61</v>
      </c>
      <c r="B3" s="151" t="str">
        <f>'Summary and sign-off'!B3:F3</f>
        <v>Glen Scanlon</v>
      </c>
      <c r="C3" s="151"/>
      <c r="D3" s="151"/>
      <c r="E3" s="151"/>
      <c r="F3" s="38"/>
    </row>
    <row r="4" spans="1:6" ht="21" customHeight="1" x14ac:dyDescent="0.2">
      <c r="A4" s="4" t="s">
        <v>62</v>
      </c>
      <c r="B4" s="151">
        <f>'Summary and sign-off'!B4:F4</f>
        <v>44378</v>
      </c>
      <c r="C4" s="151"/>
      <c r="D4" s="151"/>
      <c r="E4" s="151"/>
      <c r="F4" s="38"/>
    </row>
    <row r="5" spans="1:6" ht="21" customHeight="1" x14ac:dyDescent="0.2">
      <c r="A5" s="4" t="s">
        <v>63</v>
      </c>
      <c r="B5" s="151">
        <f>'Summary and sign-off'!B5:F5</f>
        <v>44701</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141</v>
      </c>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2" t="str">
        <f>IF('Summary and sign-off'!F58='Summary and sign-off'!F54,'Summary and sign-off'!A51,'Summary and sign-off'!A50)</f>
        <v>Check - each entry provides sufficient information</v>
      </c>
      <c r="E25" s="152"/>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65"/>
  <sheetViews>
    <sheetView topLeftCell="A4" zoomScaleNormal="100" workbookViewId="0">
      <selection activeCell="C29" sqref="C2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 xml:space="preserve">Broadcasting Standards Authority </v>
      </c>
      <c r="C2" s="151"/>
      <c r="D2" s="151"/>
      <c r="E2" s="151"/>
      <c r="F2" s="24"/>
    </row>
    <row r="3" spans="1:6" ht="21" customHeight="1" x14ac:dyDescent="0.2">
      <c r="A3" s="4" t="s">
        <v>61</v>
      </c>
      <c r="B3" s="151" t="str">
        <f>'Summary and sign-off'!B3:F3</f>
        <v>Glen Scanlon</v>
      </c>
      <c r="C3" s="151"/>
      <c r="D3" s="151"/>
      <c r="E3" s="151"/>
      <c r="F3" s="24"/>
    </row>
    <row r="4" spans="1:6" ht="21" customHeight="1" x14ac:dyDescent="0.2">
      <c r="A4" s="4" t="s">
        <v>62</v>
      </c>
      <c r="B4" s="151">
        <f>'Summary and sign-off'!B4:F4</f>
        <v>44378</v>
      </c>
      <c r="C4" s="151"/>
      <c r="D4" s="151"/>
      <c r="E4" s="151"/>
      <c r="F4" s="24"/>
    </row>
    <row r="5" spans="1:6" ht="21" customHeight="1" x14ac:dyDescent="0.2">
      <c r="A5" s="4" t="s">
        <v>63</v>
      </c>
      <c r="B5" s="151">
        <f>'Summary and sign-off'!B5:F5</f>
        <v>44701</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44384</v>
      </c>
      <c r="B12" s="134">
        <v>46.62</v>
      </c>
      <c r="C12" s="138" t="s">
        <v>123</v>
      </c>
      <c r="D12" s="138" t="s">
        <v>124</v>
      </c>
      <c r="E12" s="139" t="s">
        <v>125</v>
      </c>
      <c r="F12" s="3"/>
    </row>
    <row r="13" spans="1:6" s="68" customFormat="1" x14ac:dyDescent="0.2">
      <c r="A13" s="133">
        <v>44415</v>
      </c>
      <c r="B13" s="134">
        <v>56.01</v>
      </c>
      <c r="C13" s="138" t="s">
        <v>123</v>
      </c>
      <c r="D13" s="138" t="s">
        <v>124</v>
      </c>
      <c r="E13" s="139" t="s">
        <v>125</v>
      </c>
      <c r="F13" s="3"/>
    </row>
    <row r="14" spans="1:6" s="68" customFormat="1" x14ac:dyDescent="0.2">
      <c r="A14" s="133">
        <v>44446</v>
      </c>
      <c r="B14" s="134">
        <v>53.25</v>
      </c>
      <c r="C14" s="138" t="s">
        <v>123</v>
      </c>
      <c r="D14" s="138" t="s">
        <v>124</v>
      </c>
      <c r="E14" s="139" t="s">
        <v>125</v>
      </c>
      <c r="F14" s="3"/>
    </row>
    <row r="15" spans="1:6" s="68" customFormat="1" x14ac:dyDescent="0.2">
      <c r="A15" s="133">
        <v>44476</v>
      </c>
      <c r="B15" s="134">
        <v>46.12</v>
      </c>
      <c r="C15" s="138" t="s">
        <v>123</v>
      </c>
      <c r="D15" s="138" t="s">
        <v>124</v>
      </c>
      <c r="E15" s="139" t="s">
        <v>125</v>
      </c>
      <c r="F15" s="3"/>
    </row>
    <row r="16" spans="1:6" s="68" customFormat="1" x14ac:dyDescent="0.2">
      <c r="A16" s="133">
        <v>44507</v>
      </c>
      <c r="B16" s="134">
        <v>53.44</v>
      </c>
      <c r="C16" s="138" t="s">
        <v>123</v>
      </c>
      <c r="D16" s="138" t="s">
        <v>124</v>
      </c>
      <c r="E16" s="139" t="s">
        <v>125</v>
      </c>
      <c r="F16" s="3"/>
    </row>
    <row r="17" spans="1:6" s="68" customFormat="1" x14ac:dyDescent="0.2">
      <c r="A17" s="133">
        <v>44537</v>
      </c>
      <c r="B17" s="134">
        <v>45.8</v>
      </c>
      <c r="C17" s="138" t="s">
        <v>123</v>
      </c>
      <c r="D17" s="138" t="s">
        <v>124</v>
      </c>
      <c r="E17" s="139" t="s">
        <v>125</v>
      </c>
      <c r="F17" s="3"/>
    </row>
    <row r="18" spans="1:6" s="68" customFormat="1" x14ac:dyDescent="0.2">
      <c r="A18" s="133">
        <v>44568</v>
      </c>
      <c r="B18" s="134">
        <v>46.93</v>
      </c>
      <c r="C18" s="138" t="s">
        <v>123</v>
      </c>
      <c r="D18" s="138" t="s">
        <v>124</v>
      </c>
      <c r="E18" s="139" t="s">
        <v>125</v>
      </c>
      <c r="F18" s="3"/>
    </row>
    <row r="19" spans="1:6" s="68" customFormat="1" x14ac:dyDescent="0.2">
      <c r="A19" s="133">
        <v>44599</v>
      </c>
      <c r="B19" s="134">
        <v>50.01</v>
      </c>
      <c r="C19" s="138" t="s">
        <v>123</v>
      </c>
      <c r="D19" s="138" t="s">
        <v>124</v>
      </c>
      <c r="E19" s="139" t="s">
        <v>125</v>
      </c>
      <c r="F19" s="3"/>
    </row>
    <row r="20" spans="1:6" s="68" customFormat="1" x14ac:dyDescent="0.2">
      <c r="A20" s="133">
        <v>44627</v>
      </c>
      <c r="B20" s="134">
        <v>52.89</v>
      </c>
      <c r="C20" s="138" t="s">
        <v>123</v>
      </c>
      <c r="D20" s="138" t="s">
        <v>124</v>
      </c>
      <c r="E20" s="139" t="s">
        <v>125</v>
      </c>
      <c r="F20" s="3"/>
    </row>
    <row r="21" spans="1:6" s="68" customFormat="1" x14ac:dyDescent="0.2">
      <c r="A21" s="133">
        <v>44658</v>
      </c>
      <c r="B21" s="134">
        <v>46.12</v>
      </c>
      <c r="C21" s="138" t="s">
        <v>123</v>
      </c>
      <c r="D21" s="138" t="s">
        <v>124</v>
      </c>
      <c r="E21" s="139" t="s">
        <v>125</v>
      </c>
      <c r="F21" s="3"/>
    </row>
    <row r="22" spans="1:6" s="68" customFormat="1" x14ac:dyDescent="0.2">
      <c r="A22" s="137">
        <v>44688</v>
      </c>
      <c r="B22" s="134">
        <v>53.67</v>
      </c>
      <c r="C22" s="138" t="s">
        <v>123</v>
      </c>
      <c r="D22" s="138" t="s">
        <v>124</v>
      </c>
      <c r="E22" s="139" t="s">
        <v>125</v>
      </c>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550.86</v>
      </c>
      <c r="C25" s="85" t="str">
        <f>IF(SUBTOTAL(3,B11:B24)=SUBTOTAL(103,B11:B24),'Summary and sign-off'!$A$48,'Summary and sign-off'!$A$49)</f>
        <v>Check - there are no hidden rows with data</v>
      </c>
      <c r="D25" s="152" t="str">
        <f>IF('Summary and sign-off'!F59='Summary and sign-off'!F54,'Summary and sign-off'!A51,'Summary and sign-off'!A50)</f>
        <v>Check - each entry provides sufficient information</v>
      </c>
      <c r="E25" s="152"/>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12" sqref="B1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 xml:space="preserve">Broadcasting Standards Authority </v>
      </c>
      <c r="C2" s="151"/>
      <c r="D2" s="151"/>
      <c r="E2" s="151"/>
      <c r="F2" s="151"/>
    </row>
    <row r="3" spans="1:6" ht="21" customHeight="1" x14ac:dyDescent="0.2">
      <c r="A3" s="4" t="s">
        <v>61</v>
      </c>
      <c r="B3" s="151" t="str">
        <f>'Summary and sign-off'!B3:F3</f>
        <v>Glen Scanlon</v>
      </c>
      <c r="C3" s="151"/>
      <c r="D3" s="151"/>
      <c r="E3" s="151"/>
      <c r="F3" s="151"/>
    </row>
    <row r="4" spans="1:6" ht="21" customHeight="1" x14ac:dyDescent="0.2">
      <c r="A4" s="4" t="s">
        <v>62</v>
      </c>
      <c r="B4" s="151">
        <f>'Summary and sign-off'!B4:F4</f>
        <v>44378</v>
      </c>
      <c r="C4" s="151"/>
      <c r="D4" s="151"/>
      <c r="E4" s="151"/>
      <c r="F4" s="151"/>
    </row>
    <row r="5" spans="1:6" ht="21" customHeight="1" x14ac:dyDescent="0.2">
      <c r="A5" s="4" t="s">
        <v>63</v>
      </c>
      <c r="B5" s="151">
        <f>'Summary and sign-off'!B5:F5</f>
        <v>44701</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t="s">
        <v>122</v>
      </c>
      <c r="C12" s="141"/>
      <c r="D12" s="140"/>
      <c r="E12" s="142"/>
      <c r="F12" s="143"/>
    </row>
    <row r="13" spans="1:6" s="68" customFormat="1" x14ac:dyDescent="0.2">
      <c r="A13" s="133"/>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0</v>
      </c>
      <c r="D25" s="132" t="str">
        <f>IF(SUBTOTAL(3,C11:C24)=SUBTOTAL(103,C11:C24),'Summary and sign-off'!$A$48,'Summary and sign-off'!$A$49)</f>
        <v>Check - there are no hidden rows with data</v>
      </c>
      <c r="E25" s="152" t="str">
        <f>IF('Summary and sign-off'!F60='Summary and sign-off'!F54,'Summary and sign-off'!A52,'Summary and sign-off'!A50)</f>
        <v>Not all lines have an entry for "Description", "Was the gift accepted?" and "Estimated value in NZ$"</v>
      </c>
      <c r="F25" s="152"/>
      <c r="G25" s="68"/>
    </row>
    <row r="26" spans="1:7" ht="25.5" customHeight="1" x14ac:dyDescent="0.25">
      <c r="A26" s="70"/>
      <c r="B26" s="71" t="s">
        <v>47</v>
      </c>
      <c r="C26" s="72">
        <f>COUNTIF(C11:C24,'Summary and sign-off'!A45)</f>
        <v>0</v>
      </c>
      <c r="D26" s="17"/>
      <c r="E26" s="18"/>
      <c r="F26" s="19"/>
    </row>
    <row r="27" spans="1:7" ht="25.5" customHeight="1" x14ac:dyDescent="0.25">
      <c r="A27" s="70"/>
      <c r="B27" s="71" t="s">
        <v>48</v>
      </c>
      <c r="C27" s="72">
        <f>COUNTIF(C11:C24,'Summary and sign-off'!A46)</f>
        <v>0</v>
      </c>
      <c r="D27" s="17"/>
      <c r="E27" s="18"/>
      <c r="F27" s="19"/>
    </row>
    <row r="28" spans="1:7" x14ac:dyDescent="0.2">
      <c r="A28" s="20"/>
      <c r="B28" s="21"/>
      <c r="C28" s="20"/>
      <c r="D28" s="22"/>
      <c r="E28" s="22"/>
      <c r="F28" s="20"/>
    </row>
    <row r="29" spans="1:7" x14ac:dyDescent="0.2">
      <c r="A29" s="21" t="s">
        <v>103</v>
      </c>
      <c r="B29" s="21"/>
      <c r="C29" s="21"/>
      <c r="D29" s="21"/>
      <c r="E29" s="21"/>
      <c r="F29" s="21"/>
    </row>
    <row r="30" spans="1:7" ht="12.6"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2.9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1" ma:contentTypeDescription="Create a new document." ma:contentTypeScope="" ma:versionID="81a2aea583dc62b0beb42b55e4b9b68b">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312d033d7387279911553b41a5fb3b28"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7ca2457e-7669-4553-a1f5-ce7cb31d1638"/>
    <ds:schemaRef ds:uri="http://purl.org/dc/elements/1.1/"/>
    <ds:schemaRef ds:uri="http://schemas.microsoft.com/office/2006/metadata/properties"/>
    <ds:schemaRef ds:uri="056abdbd-3034-446f-8621-38106bf269b2"/>
    <ds:schemaRef ds:uri="http://www.w3.org/XML/1998/namespac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7633146D-0614-4453-B5D5-4047DB137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2022-07-26T03:37:45Z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